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478ED0F3-E174-40D8-9B82-BE0312C0EA4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1.4.4b D1.4.4b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'D1.4.4b D1.4.4b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'D1.4.4b D1.4.4b Pol'!$A$1:$Y$43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1" l="1"/>
  <c r="G42" i="1"/>
  <c r="F42" i="1"/>
  <c r="G41" i="1"/>
  <c r="F41" i="1"/>
  <c r="G39" i="1"/>
  <c r="F39" i="1"/>
  <c r="H39" i="1" s="1"/>
  <c r="H43" i="1" s="1"/>
  <c r="G42" i="12"/>
  <c r="BA40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G8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AE42" i="12"/>
  <c r="I20" i="1"/>
  <c r="I19" i="1"/>
  <c r="I18" i="1"/>
  <c r="I17" i="1"/>
  <c r="I16" i="1"/>
  <c r="I77" i="1"/>
  <c r="J76" i="1" s="1"/>
  <c r="J77" i="1" s="1"/>
  <c r="AZ70" i="1"/>
  <c r="AZ69" i="1"/>
  <c r="AZ67" i="1"/>
  <c r="AZ66" i="1"/>
  <c r="AZ65" i="1"/>
  <c r="AZ64" i="1"/>
  <c r="AZ63" i="1"/>
  <c r="AZ62" i="1"/>
  <c r="AZ61" i="1"/>
  <c r="AZ60" i="1"/>
  <c r="AZ59" i="1"/>
  <c r="AZ58" i="1"/>
  <c r="AZ57" i="1"/>
  <c r="AZ56" i="1"/>
  <c r="AZ55" i="1"/>
  <c r="AZ54" i="1"/>
  <c r="AZ53" i="1"/>
  <c r="AZ52" i="1"/>
  <c r="AZ51" i="1"/>
  <c r="AZ50" i="1"/>
  <c r="AZ49" i="1"/>
  <c r="AZ48" i="1"/>
  <c r="F43" i="1"/>
  <c r="G43" i="1"/>
  <c r="G25" i="1" s="1"/>
  <c r="A25" i="1" s="1"/>
  <c r="H42" i="1"/>
  <c r="I42" i="1" s="1"/>
  <c r="H40" i="1"/>
  <c r="J28" i="1"/>
  <c r="J26" i="1"/>
  <c r="G38" i="1"/>
  <c r="F38" i="1"/>
  <c r="J23" i="1"/>
  <c r="J24" i="1"/>
  <c r="J25" i="1"/>
  <c r="J27" i="1"/>
  <c r="E24" i="1"/>
  <c r="E26" i="1"/>
  <c r="H41" i="1" l="1"/>
  <c r="I41" i="1" s="1"/>
  <c r="G26" i="1"/>
  <c r="A26" i="1"/>
  <c r="G28" i="1"/>
  <c r="G23" i="1"/>
  <c r="M16" i="12"/>
  <c r="M8" i="12" s="1"/>
  <c r="AF42" i="12"/>
  <c r="I21" i="1"/>
  <c r="I39" i="1"/>
  <c r="I43" i="1" s="1"/>
  <c r="J39" i="1" s="1"/>
  <c r="J43" i="1" s="1"/>
  <c r="A23" i="1" l="1"/>
  <c r="J41" i="1"/>
  <c r="J42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2E8FE843-5AF8-4444-B229-6AE2B8FEA1E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FEBCFCF-1B6E-4310-B329-2CABBEBFBD7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<sst xmlns="http://schemas.openxmlformats.org/spreadsheetml/2006/main" count="413" uniqueCount="198">
  <si>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</si>
  <si>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</si>
  <si>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</si>
  <si>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</si>
  <si>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</si>
  <si>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</si>
  <si>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</si>
  <si>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</si>
  <si>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</si>
  <si>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</si>
  <si>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</si>
  <si>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</si>
  <si>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</si>
  <si>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</si>
  <si>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</si>
  <si>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</si>
  <si>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</si>
  <si>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</si>
  <si>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</si>
  <si>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</si>
  <si>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</si>
  <si>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</si>
  <si>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</si>
  <si>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</si>
  <si>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</si>
  <si>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</si>
  <si>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</si>
  <si>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</si>
  <si>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</si>
  <si>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</si>
  <si>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</si>
  <si>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</si>
  <si>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</si>
  <si>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</si>
  <si>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</si>
  <si>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</si>
  <si>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</si>
  <si>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</si>
  <si>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</si>
  <si>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</si>
  <si>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</si>
  <si>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</si>
  <si>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</si>
  <si>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D1.4.4b</t>
  </si>
  <si>
    <t>Fotovoltaika</t>
  </si>
  <si>
    <t>Objekt:</t>
  </si>
  <si>
    <t>Rozpočet:</t>
  </si>
  <si>
    <t>241004</t>
  </si>
  <si>
    <t>Technikův pavilon Liberec</t>
  </si>
  <si>
    <t>Stavba</t>
  </si>
  <si>
    <t>Provozní soubor</t>
  </si>
  <si>
    <t>Celkem za stavbu</t>
  </si>
  <si>
    <t>CZK</t>
  </si>
  <si>
    <t>#POPS</t>
  </si>
  <si>
    <t>Popis stavby: 241004 - Technikův pavilon Liberec</t>
  </si>
  <si>
    <t>#POPO</t>
  </si>
  <si>
    <t>Popis objektu: D1.4.4b - Fotovoltaika</t>
  </si>
  <si>
    <t>#POPR</t>
  </si>
  <si>
    <t>Popis rozpočtu: D1.4.4b - Fotovoltaika</t>
  </si>
  <si>
    <t>Požadavky na profesi ELE:</t>
  </si>
  <si>
    <t>připravit fakturační odběrné místo ostatní spotřeby dle připojovacích podmínek distribuční společnosti pro možnost napojení systému FVE</t>
  </si>
  <si>
    <t>příprava hlavního rozvaděče RH dle výkresové části projektové dokumentace</t>
  </si>
  <si>
    <t>osazení beznapěťového rozpínacího kontaktu do tlačítka total stop</t>
  </si>
  <si>
    <t>osazení bezpečnostního stop tlačítka vedle tlačítka total stop v m.č. 101</t>
  </si>
  <si>
    <t>osazení HOP v m.č. 004 pod rozvaděč RAC</t>
  </si>
  <si>
    <t>kabelové vedení mezi rozvaděče RH a rozvaděče RAC:</t>
  </si>
  <si>
    <t>-CYKY-J 5x16 přívod</t>
  </si>
  <si>
    <t>-CYKY 5x1,5 signál HDO</t>
  </si>
  <si>
    <t>-CYKY 5x1,5; UTP cat.7 – rezervní kabeláž</t>
  </si>
  <si>
    <t>Kabelové vedení mezi rozvaděčem RH a střídačem:</t>
  </si>
  <si>
    <t>-UTP cat.7 – pro smartmetr</t>
  </si>
  <si>
    <t>Kabelové vedení mezi rozvaděče MaR a střídačem</t>
  </si>
  <si>
    <t>-UTP cat.7 – pro řízení přetoků el. energie</t>
  </si>
  <si>
    <t>Kabelové vedení z rozvaděče RAC k bezpečnostnímu stop tlačítku BS“FVE STOP“ v m.č. 101:</t>
  </si>
  <si>
    <t>-1-CXKH-V-J B2cas1d1 P60-R 5x1,5</t>
  </si>
  <si>
    <t>Přívod internetu z lokální internetové síti do rozvaděče monitoringu panelů R-MP</t>
  </si>
  <si>
    <t>-UTP cat.7</t>
  </si>
  <si>
    <t>Napájení a řízení ventilátoru v m.č. 004 dle časového programu a teplotního čidla</t>
  </si>
  <si>
    <t>Napájení a řízení el. topné patrony 3x1,0kW pro ohřev teplé vody</t>
  </si>
  <si>
    <t>Požadavky na profesi VYT:</t>
  </si>
  <si>
    <t>Dodávka a montáž el. topné patrony do zásobníku teplé vody (3x1,0 kW, 400V(AC), termostat)</t>
  </si>
  <si>
    <t>Rekapitulace dílů</t>
  </si>
  <si>
    <t>Typ dílu</t>
  </si>
  <si>
    <t>M21.4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</si>
  <si>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</si>
  <si>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</si>
  <si>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</si>
  <si>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</si>
  <si>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</si>
  <si>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</si>
  <si>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</si>
  <si>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</si>
  <si>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</si>
  <si>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</si>
  <si>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</si>
  <si>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</si>
  <si>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</si>
  <si>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</si>
  <si>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</si>
  <si>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</si>
  <si>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</si>
  <si>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</si>
  <si>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</si>
  <si>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</si>
  <si>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</si>
  <si>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</si>
  <si>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</si>
  <si>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</si>
  <si>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</si>
  <si>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</si>
  <si>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</si>
  <si>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</si>
  <si>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</si>
  <si>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</si>
  <si>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</si>
  <si>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</si>
  <si>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210-401</t>
  </si>
  <si>
    <t>Fotovoltaický panel monokrystal s technologii half-cell o výkoně 545Wp včetně dodávky</t>
  </si>
  <si>
    <t>kus</t>
  </si>
  <si>
    <t>Vlastní</t>
  </si>
  <si>
    <t>Indiv</t>
  </si>
  <si>
    <t>Práce</t>
  </si>
  <si>
    <t>Běžná</t>
  </si>
  <si>
    <t>POL1_</t>
  </si>
  <si>
    <t>210-402</t>
  </si>
  <si>
    <t>Výkonový optimizér včetně dodávky</t>
  </si>
  <si>
    <t>210-403</t>
  </si>
  <si>
    <t>Přístupový bod pro monitoring panelů skrz výkonové optimizéry včetně dodávky</t>
  </si>
  <si>
    <t>210-404</t>
  </si>
  <si>
    <t>Rozvaděč monitoringu panelů dle výkresové dokumentace včetně dodávky</t>
  </si>
  <si>
    <t>210-405</t>
  </si>
  <si>
    <t>Montážní konstrukce pro uchycení fotovoltaických panelů na plochou střechu dle PD včetně betonových, podstavců pro zatížení konstrukce, dodávky a montáže</t>
  </si>
  <si>
    <t>kpl</t>
  </si>
  <si>
    <t>210-406</t>
  </si>
  <si>
    <t>Fotovoltaický hybridní střídač, 3-fázový, asymetrický vstupní výkon 15 kWp, výstupní výkon 10kW, včetně konfigurace, dodávky a montáže</t>
  </si>
  <si>
    <t>210-407</t>
  </si>
  <si>
    <t>Smartmeter pro komunikaci se střídačem včetně dodávky</t>
  </si>
  <si>
    <t>210-408</t>
  </si>
  <si>
    <t>Nástěnný rozvaděč R-FVE(DC) dle projektové dokumentace včetně dodávky</t>
  </si>
  <si>
    <t>210-409</t>
  </si>
  <si>
    <t>Nástěnný rozvaděč R-FVE(AC) dle projektové dokumentace včetně dodávky</t>
  </si>
  <si>
    <t>210-410</t>
  </si>
  <si>
    <t>Bateriový modul Master, 5,8 kWh včetně dodávky</t>
  </si>
  <si>
    <t>210-411</t>
  </si>
  <si>
    <t>Bateriový modul Slave, 5,7 kWh včetně dodávky</t>
  </si>
  <si>
    <t>210-412</t>
  </si>
  <si>
    <t>Bezpečnostní STOP tlačítko, červené s aretaci, 1x rozpínací kontakt včetně dodávky</t>
  </si>
  <si>
    <t>210-413</t>
  </si>
  <si>
    <t>Štítek PV včetně dodávky</t>
  </si>
  <si>
    <t>210810057RT2</t>
  </si>
  <si>
    <t>Montáž kabelu CYKY 750 V, 5 žilového, pevně uloženého, včetně dodávky kabelu CYKY 5 x 6 mm2</t>
  </si>
  <si>
    <t>m</t>
  </si>
  <si>
    <t>M21</t>
  </si>
  <si>
    <t>RTS 24/ II</t>
  </si>
  <si>
    <t>210810047RT1</t>
  </si>
  <si>
    <t>Montáž kabelu CYKY 750 V, 3 x 4 mm2, pevně uloženého, včetně dodávky kabelu</t>
  </si>
  <si>
    <t>210810045RT1</t>
  </si>
  <si>
    <t>Montáž kabelu CYKY 750 V, 3 x 1,5 mm2, pevně uloženého, včetně dodávky kabelu</t>
  </si>
  <si>
    <t>220280216RT2</t>
  </si>
  <si>
    <t>Sdělovací kabel UTP cat.7 včetně dodávky</t>
  </si>
  <si>
    <t>210-414</t>
  </si>
  <si>
    <t>Solární kabel 6mm2 včetně dodávky</t>
  </si>
  <si>
    <t>210800646RT1</t>
  </si>
  <si>
    <t>Montáž vodiče H07V-K (CYA), 6 mm2, uloženého pevně, včetně dodávky vodiče</t>
  </si>
  <si>
    <t>210800647RT1</t>
  </si>
  <si>
    <t>Montáž vodiče H07V-K (CYA), 10 mm2, uloženého pevně, včetně dodávky vodiče</t>
  </si>
  <si>
    <t>210800648RT1</t>
  </si>
  <si>
    <t>Montáž vodiče H07V-K (CYA), 16 mm2, uloženého pevně, včetně dodávky vodiče</t>
  </si>
  <si>
    <t>210-415</t>
  </si>
  <si>
    <t>Kladný FV konektor MC4 pro solární kabel 4mm2, IP67 včetně dodávky</t>
  </si>
  <si>
    <t>210-416</t>
  </si>
  <si>
    <t>Záporný FV konektor MC4 pro solární kabel 4mm2, IP67 včetně dodávky</t>
  </si>
  <si>
    <t>210-417</t>
  </si>
  <si>
    <t>Plný kabelový žlab 60x100 včetně spojovacího, upevňovacího materiálu, vč. dodávky</t>
  </si>
  <si>
    <t>kpl/m</t>
  </si>
  <si>
    <t>210-418</t>
  </si>
  <si>
    <t>Hranatá lišta LHD 100x60 pro kabely včetně dodávky</t>
  </si>
  <si>
    <t>210-419</t>
  </si>
  <si>
    <t>Chránička DN 63 včetně dodávky</t>
  </si>
  <si>
    <t>210-420</t>
  </si>
  <si>
    <t>Chránička DN 40 včetně dodávky</t>
  </si>
  <si>
    <t>210-421</t>
  </si>
  <si>
    <t>Venkovní chránička DN 32 (UV odolná) včetně dodávky</t>
  </si>
  <si>
    <t>22089K</t>
  </si>
  <si>
    <t>Revize systému FVE</t>
  </si>
  <si>
    <t>34195K</t>
  </si>
  <si>
    <t>Podružný elektroinstalační materiál</t>
  </si>
  <si>
    <t>Specifikace</t>
  </si>
  <si>
    <t>POL3_</t>
  </si>
  <si>
    <t>005241010R</t>
  </si>
  <si>
    <t xml:space="preserve">Dokumentace skutečného provedení </t>
  </si>
  <si>
    <t>Soubor</t>
  </si>
  <si>
    <t>VRN</t>
  </si>
  <si>
    <t>POL99_8</t>
  </si>
  <si>
    <t>Náklady na vyhotovení dokumentace skutečného provedení stavby a její předání objednateli v požadované formě a požadovaném počtu.</t>
  </si>
  <si>
    <t>POP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</si>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</sst>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LeCkINrK1RJtHt32FVs6x5C0mN1ALnW6JMGp4k27UO0+d/UB2R4Bfg15vo5bjxsmdAq4U2Siq5NpdsSUUh1ITg==" saltValue="o6tVMm06kdY4d6TYGrh2l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0"/>
  <sheetViews>
    <sheetView showGridLines="0" tabSelected="1" topLeftCell="B1" zoomScaleNormal="100" zoomScaleSheetLayoutView="75" workbookViewId="0">
      <selection activeCell="D6" sqref="D6:G6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5">
      <c r="A4" s="111">
        <v>2559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SUMIF(F76:F76,A16,I76:I76)+SUMIF(F76:F76,"PSU",I76:I76)</f>
        <v>0</v>
      </c>
      <c r="J16" s="85"/>
    </row>
    <row r="17" spans="1:10" ht="23.25" customHeight="1" x14ac:dyDescent="0.25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SUMIF(F76:F76,A17,I76:I76)</f>
        <v>0</v>
      </c>
      <c r="J17" s="85"/>
    </row>
    <row r="18" spans="1:10" ht="23.25" customHeight="1" x14ac:dyDescent="0.25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SUMIF(F76:F76,A18,I76:I76)</f>
        <v>0</v>
      </c>
      <c r="J18" s="85"/>
    </row>
    <row r="19" spans="1:10" ht="23.25" customHeight="1" x14ac:dyDescent="0.25">
      <c r="A19" s="198" t="s">
        <v>84</v>
      </c>
      <c r="B19" s="38" t="s">
        <v>27</v>
      </c>
      <c r="C19" s="62"/>
      <c r="D19" s="63"/>
      <c r="E19" s="83"/>
      <c r="F19" s="84"/>
      <c r="G19" s="83"/>
      <c r="H19" s="84"/>
      <c r="I19" s="83">
        <f>SUMIF(F76:F76,A19,I76:I76)</f>
        <v>0</v>
      </c>
      <c r="J19" s="85"/>
    </row>
    <row r="20" spans="1:10" ht="23.25" customHeight="1" x14ac:dyDescent="0.25">
      <c r="A20" s="198" t="s">
        <v>85</v>
      </c>
      <c r="B20" s="38" t="s">
        <v>28</v>
      </c>
      <c r="C20" s="62"/>
      <c r="D20" s="63"/>
      <c r="E20" s="83"/>
      <c r="F20" s="84"/>
      <c r="G20" s="83"/>
      <c r="H20" s="84"/>
      <c r="I20" s="83">
        <f>SUMIF(F76:F76,A20,I76:I76)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52" ht="25.5" hidden="1" customHeight="1" x14ac:dyDescent="0.25">
      <c r="A39" s="136">
        <v>1</v>
      </c>
      <c r="B39" s="146" t="s">
        <v>49</v>
      </c>
      <c r="C39" s="147"/>
      <c r="D39" s="147"/>
      <c r="E39" s="147"/>
      <c r="F39" s="148">
        <f>'D1.4.4b D1.4.4b Pol'!AE42</f>
        <v>0</v>
      </c>
      <c r="G39" s="149">
        <f>'D1.4.4b D1.4.4b Pol'!AF42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52" ht="25.5" hidden="1" customHeight="1" x14ac:dyDescent="0.25">
      <c r="A40" s="136">
        <v>2</v>
      </c>
      <c r="B40" s="152"/>
      <c r="C40" s="153" t="s">
        <v>50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52" ht="25.5" hidden="1" customHeight="1" x14ac:dyDescent="0.25">
      <c r="A41" s="136">
        <v>2</v>
      </c>
      <c r="B41" s="152" t="s">
        <v>43</v>
      </c>
      <c r="C41" s="153" t="s">
        <v>44</v>
      </c>
      <c r="D41" s="153"/>
      <c r="E41" s="153"/>
      <c r="F41" s="154">
        <f>'D1.4.4b D1.4.4b Pol'!AE42</f>
        <v>0</v>
      </c>
      <c r="G41" s="155">
        <f>'D1.4.4b D1.4.4b Pol'!AF42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52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'D1.4.4b D1.4.4b Pol'!AE42</f>
        <v>0</v>
      </c>
      <c r="G42" s="150">
        <f>'D1.4.4b D1.4.4b Pol'!AF42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52" ht="25.5" hidden="1" customHeight="1" x14ac:dyDescent="0.25">
      <c r="A43" s="136"/>
      <c r="B43" s="159" t="s">
        <v>51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52" x14ac:dyDescent="0.25">
      <c r="A45" t="s">
        <v>53</v>
      </c>
      <c r="B45" t="s">
        <v>54</v>
      </c>
    </row>
    <row r="46" spans="1:52" x14ac:dyDescent="0.25">
      <c r="A46" t="s">
        <v>55</v>
      </c>
      <c r="B46" t="s">
        <v>56</v>
      </c>
    </row>
    <row r="47" spans="1:52" x14ac:dyDescent="0.25">
      <c r="A47" t="s">
        <v>57</v>
      </c>
      <c r="B47" t="s">
        <v>58</v>
      </c>
    </row>
    <row r="48" spans="1:52" x14ac:dyDescent="0.25">
      <c r="B48" s="176" t="s">
        <v>59</v>
      </c>
      <c r="C48" s="176"/>
      <c r="D48" s="176"/>
      <c r="E48" s="176"/>
      <c r="F48" s="176"/>
      <c r="G48" s="176"/>
      <c r="H48" s="176"/>
      <c r="I48" s="176"/>
      <c r="J48" s="176"/>
      <c r="AZ48" s="175" t="str">
        <f>B48</f>
        <v>Požadavky na profesi ELE:</v>
      </c>
    </row>
    <row r="49" spans="2:52" ht="26.4" x14ac:dyDescent="0.25">
      <c r="B49" s="176" t="s">
        <v>60</v>
      </c>
      <c r="C49" s="176"/>
      <c r="D49" s="176"/>
      <c r="E49" s="176"/>
      <c r="F49" s="176"/>
      <c r="G49" s="176"/>
      <c r="H49" s="176"/>
      <c r="I49" s="176"/>
      <c r="J49" s="176"/>
      <c r="AZ49" s="175" t="str">
        <f>B49</f>
        <v>připravit fakturační odběrné místo ostatní spotřeby dle připojovacích podmínek distribuční společnosti pro možnost napojení systému FVE</v>
      </c>
    </row>
    <row r="50" spans="2:52" x14ac:dyDescent="0.25">
      <c r="B50" s="176" t="s">
        <v>61</v>
      </c>
      <c r="C50" s="176"/>
      <c r="D50" s="176"/>
      <c r="E50" s="176"/>
      <c r="F50" s="176"/>
      <c r="G50" s="176"/>
      <c r="H50" s="176"/>
      <c r="I50" s="176"/>
      <c r="J50" s="176"/>
      <c r="AZ50" s="175" t="str">
        <f>B50</f>
        <v>příprava hlavního rozvaděče RH dle výkresové části projektové dokumentace</v>
      </c>
    </row>
    <row r="51" spans="2:52" x14ac:dyDescent="0.25">
      <c r="B51" s="176" t="s">
        <v>62</v>
      </c>
      <c r="C51" s="176"/>
      <c r="D51" s="176"/>
      <c r="E51" s="176"/>
      <c r="F51" s="176"/>
      <c r="G51" s="176"/>
      <c r="H51" s="176"/>
      <c r="I51" s="176"/>
      <c r="J51" s="176"/>
      <c r="AZ51" s="175" t="str">
        <f>B51</f>
        <v>osazení beznapěťového rozpínacího kontaktu do tlačítka total stop</v>
      </c>
    </row>
    <row r="52" spans="2:52" x14ac:dyDescent="0.25">
      <c r="B52" s="176" t="s">
        <v>63</v>
      </c>
      <c r="C52" s="176"/>
      <c r="D52" s="176"/>
      <c r="E52" s="176"/>
      <c r="F52" s="176"/>
      <c r="G52" s="176"/>
      <c r="H52" s="176"/>
      <c r="I52" s="176"/>
      <c r="J52" s="176"/>
      <c r="AZ52" s="175" t="str">
        <f>B52</f>
        <v>osazení bezpečnostního stop tlačítka vedle tlačítka total stop v m.č. 101</v>
      </c>
    </row>
    <row r="53" spans="2:52" x14ac:dyDescent="0.25">
      <c r="B53" s="176" t="s">
        <v>64</v>
      </c>
      <c r="C53" s="176"/>
      <c r="D53" s="176"/>
      <c r="E53" s="176"/>
      <c r="F53" s="176"/>
      <c r="G53" s="176"/>
      <c r="H53" s="176"/>
      <c r="I53" s="176"/>
      <c r="J53" s="176"/>
      <c r="AZ53" s="175" t="str">
        <f>B53</f>
        <v>osazení HOP v m.č. 004 pod rozvaděč RAC</v>
      </c>
    </row>
    <row r="54" spans="2:52" x14ac:dyDescent="0.25">
      <c r="B54" s="176" t="s">
        <v>65</v>
      </c>
      <c r="C54" s="176"/>
      <c r="D54" s="176"/>
      <c r="E54" s="176"/>
      <c r="F54" s="176"/>
      <c r="G54" s="176"/>
      <c r="H54" s="176"/>
      <c r="I54" s="176"/>
      <c r="J54" s="176"/>
      <c r="AZ54" s="175" t="str">
        <f>B54</f>
        <v>kabelové vedení mezi rozvaděče RH a rozvaděče RAC:</v>
      </c>
    </row>
    <row r="55" spans="2:52" x14ac:dyDescent="0.25">
      <c r="B55" s="176" t="s">
        <v>66</v>
      </c>
      <c r="C55" s="176"/>
      <c r="D55" s="176"/>
      <c r="E55" s="176"/>
      <c r="F55" s="176"/>
      <c r="G55" s="176"/>
      <c r="H55" s="176"/>
      <c r="I55" s="176"/>
      <c r="J55" s="176"/>
      <c r="AZ55" s="175" t="str">
        <f>B55</f>
        <v>-CYKY-J 5x16 přívod</v>
      </c>
    </row>
    <row r="56" spans="2:52" x14ac:dyDescent="0.25">
      <c r="B56" s="176" t="s">
        <v>67</v>
      </c>
      <c r="C56" s="176"/>
      <c r="D56" s="176"/>
      <c r="E56" s="176"/>
      <c r="F56" s="176"/>
      <c r="G56" s="176"/>
      <c r="H56" s="176"/>
      <c r="I56" s="176"/>
      <c r="J56" s="176"/>
      <c r="AZ56" s="175" t="str">
        <f>B56</f>
        <v>-CYKY 5x1,5 signál HDO</v>
      </c>
    </row>
    <row r="57" spans="2:52" x14ac:dyDescent="0.25">
      <c r="B57" s="176" t="s">
        <v>68</v>
      </c>
      <c r="C57" s="176"/>
      <c r="D57" s="176"/>
      <c r="E57" s="176"/>
      <c r="F57" s="176"/>
      <c r="G57" s="176"/>
      <c r="H57" s="176"/>
      <c r="I57" s="176"/>
      <c r="J57" s="176"/>
      <c r="AZ57" s="175" t="str">
        <f>B57</f>
        <v>-CYKY 5x1,5; UTP cat.7 – rezervní kabeláž</v>
      </c>
    </row>
    <row r="58" spans="2:52" x14ac:dyDescent="0.25">
      <c r="B58" s="176" t="s">
        <v>69</v>
      </c>
      <c r="C58" s="176"/>
      <c r="D58" s="176"/>
      <c r="E58" s="176"/>
      <c r="F58" s="176"/>
      <c r="G58" s="176"/>
      <c r="H58" s="176"/>
      <c r="I58" s="176"/>
      <c r="J58" s="176"/>
      <c r="AZ58" s="175" t="str">
        <f>B58</f>
        <v>Kabelové vedení mezi rozvaděčem RH a střídačem:</v>
      </c>
    </row>
    <row r="59" spans="2:52" x14ac:dyDescent="0.25">
      <c r="B59" s="176" t="s">
        <v>70</v>
      </c>
      <c r="C59" s="176"/>
      <c r="D59" s="176"/>
      <c r="E59" s="176"/>
      <c r="F59" s="176"/>
      <c r="G59" s="176"/>
      <c r="H59" s="176"/>
      <c r="I59" s="176"/>
      <c r="J59" s="176"/>
      <c r="AZ59" s="175" t="str">
        <f>B59</f>
        <v>-UTP cat.7 – pro smartmetr</v>
      </c>
    </row>
    <row r="60" spans="2:52" x14ac:dyDescent="0.25">
      <c r="B60" s="176" t="s">
        <v>71</v>
      </c>
      <c r="C60" s="176"/>
      <c r="D60" s="176"/>
      <c r="E60" s="176"/>
      <c r="F60" s="176"/>
      <c r="G60" s="176"/>
      <c r="H60" s="176"/>
      <c r="I60" s="176"/>
      <c r="J60" s="176"/>
      <c r="AZ60" s="175" t="str">
        <f>B60</f>
        <v>Kabelové vedení mezi rozvaděče MaR a střídačem</v>
      </c>
    </row>
    <row r="61" spans="2:52" x14ac:dyDescent="0.25">
      <c r="B61" s="176" t="s">
        <v>72</v>
      </c>
      <c r="C61" s="176"/>
      <c r="D61" s="176"/>
      <c r="E61" s="176"/>
      <c r="F61" s="176"/>
      <c r="G61" s="176"/>
      <c r="H61" s="176"/>
      <c r="I61" s="176"/>
      <c r="J61" s="176"/>
      <c r="AZ61" s="175" t="str">
        <f>B61</f>
        <v>-UTP cat.7 – pro řízení přetoků el. energie</v>
      </c>
    </row>
    <row r="62" spans="2:52" x14ac:dyDescent="0.25">
      <c r="B62" s="176" t="s">
        <v>73</v>
      </c>
      <c r="C62" s="176"/>
      <c r="D62" s="176"/>
      <c r="E62" s="176"/>
      <c r="F62" s="176"/>
      <c r="G62" s="176"/>
      <c r="H62" s="176"/>
      <c r="I62" s="176"/>
      <c r="J62" s="176"/>
      <c r="AZ62" s="175" t="str">
        <f>B62</f>
        <v>Kabelové vedení z rozvaděče RAC k bezpečnostnímu stop tlačítku BS“FVE STOP“ v m.č. 101:</v>
      </c>
    </row>
    <row r="63" spans="2:52" x14ac:dyDescent="0.25">
      <c r="B63" s="176" t="s">
        <v>74</v>
      </c>
      <c r="C63" s="176"/>
      <c r="D63" s="176"/>
      <c r="E63" s="176"/>
      <c r="F63" s="176"/>
      <c r="G63" s="176"/>
      <c r="H63" s="176"/>
      <c r="I63" s="176"/>
      <c r="J63" s="176"/>
      <c r="AZ63" s="175" t="str">
        <f>B63</f>
        <v>-1-CXKH-V-J B2cas1d1 P60-R 5x1,5</v>
      </c>
    </row>
    <row r="64" spans="2:52" x14ac:dyDescent="0.25">
      <c r="B64" s="176" t="s">
        <v>75</v>
      </c>
      <c r="C64" s="176"/>
      <c r="D64" s="176"/>
      <c r="E64" s="176"/>
      <c r="F64" s="176"/>
      <c r="G64" s="176"/>
      <c r="H64" s="176"/>
      <c r="I64" s="176"/>
      <c r="J64" s="176"/>
      <c r="AZ64" s="175" t="str">
        <f>B64</f>
        <v>Přívod internetu z lokální internetové síti do rozvaděče monitoringu panelů R-MP</v>
      </c>
    </row>
    <row r="65" spans="1:52" x14ac:dyDescent="0.25">
      <c r="B65" s="176" t="s">
        <v>76</v>
      </c>
      <c r="C65" s="176"/>
      <c r="D65" s="176"/>
      <c r="E65" s="176"/>
      <c r="F65" s="176"/>
      <c r="G65" s="176"/>
      <c r="H65" s="176"/>
      <c r="I65" s="176"/>
      <c r="J65" s="176"/>
      <c r="AZ65" s="175" t="str">
        <f>B65</f>
        <v>-UTP cat.7</v>
      </c>
    </row>
    <row r="66" spans="1:52" x14ac:dyDescent="0.25">
      <c r="B66" s="176" t="s">
        <v>77</v>
      </c>
      <c r="C66" s="176"/>
      <c r="D66" s="176"/>
      <c r="E66" s="176"/>
      <c r="F66" s="176"/>
      <c r="G66" s="176"/>
      <c r="H66" s="176"/>
      <c r="I66" s="176"/>
      <c r="J66" s="176"/>
      <c r="AZ66" s="175" t="str">
        <f>B66</f>
        <v>Napájení a řízení ventilátoru v m.č. 004 dle časového programu a teplotního čidla</v>
      </c>
    </row>
    <row r="67" spans="1:52" x14ac:dyDescent="0.25">
      <c r="B67" s="176" t="s">
        <v>78</v>
      </c>
      <c r="C67" s="176"/>
      <c r="D67" s="176"/>
      <c r="E67" s="176"/>
      <c r="F67" s="176"/>
      <c r="G67" s="176"/>
      <c r="H67" s="176"/>
      <c r="I67" s="176"/>
      <c r="J67" s="176"/>
      <c r="AZ67" s="175" t="str">
        <f>B67</f>
        <v>Napájení a řízení el. topné patrony 3x1,0kW pro ohřev teplé vody</v>
      </c>
    </row>
    <row r="69" spans="1:52" x14ac:dyDescent="0.25">
      <c r="B69" s="176" t="s">
        <v>79</v>
      </c>
      <c r="C69" s="176"/>
      <c r="D69" s="176"/>
      <c r="E69" s="176"/>
      <c r="F69" s="176"/>
      <c r="G69" s="176"/>
      <c r="H69" s="176"/>
      <c r="I69" s="176"/>
      <c r="J69" s="176"/>
      <c r="AZ69" s="175" t="str">
        <f>B69</f>
        <v>Požadavky na profesi VYT:</v>
      </c>
    </row>
    <row r="70" spans="1:52" x14ac:dyDescent="0.25">
      <c r="B70" s="176" t="s">
        <v>80</v>
      </c>
      <c r="C70" s="176"/>
      <c r="D70" s="176"/>
      <c r="E70" s="176"/>
      <c r="F70" s="176"/>
      <c r="G70" s="176"/>
      <c r="H70" s="176"/>
      <c r="I70" s="176"/>
      <c r="J70" s="176"/>
      <c r="AZ70" s="175" t="str">
        <f>B70</f>
        <v>Dodávka a montáž el. topné patrony do zásobníku teplé vody (3x1,0 kW, 400V(AC), termostat)</v>
      </c>
    </row>
    <row r="73" spans="1:52" ht="15.6" x14ac:dyDescent="0.3">
      <c r="B73" s="177" t="s">
        <v>81</v>
      </c>
    </row>
    <row r="75" spans="1:52" ht="25.5" customHeight="1" x14ac:dyDescent="0.25">
      <c r="A75" s="179"/>
      <c r="B75" s="182" t="s">
        <v>17</v>
      </c>
      <c r="C75" s="182" t="s">
        <v>5</v>
      </c>
      <c r="D75" s="183"/>
      <c r="E75" s="183"/>
      <c r="F75" s="184" t="s">
        <v>82</v>
      </c>
      <c r="G75" s="184"/>
      <c r="H75" s="184"/>
      <c r="I75" s="184" t="s">
        <v>29</v>
      </c>
      <c r="J75" s="184" t="s">
        <v>0</v>
      </c>
    </row>
    <row r="76" spans="1:52" ht="36.75" customHeight="1" x14ac:dyDescent="0.25">
      <c r="A76" s="180"/>
      <c r="B76" s="185" t="s">
        <v>83</v>
      </c>
      <c r="C76" s="186" t="s">
        <v>44</v>
      </c>
      <c r="D76" s="187"/>
      <c r="E76" s="187"/>
      <c r="F76" s="194" t="s">
        <v>26</v>
      </c>
      <c r="G76" s="195"/>
      <c r="H76" s="195"/>
      <c r="I76" s="195">
        <f>'D1.4.4b D1.4.4b Pol'!G8</f>
        <v>0</v>
      </c>
      <c r="J76" s="191" t="str">
        <f>IF(I77=0,"",I76/I77*100)</f>
        <v/>
      </c>
    </row>
    <row r="77" spans="1:52" ht="25.5" customHeight="1" x14ac:dyDescent="0.25">
      <c r="A77" s="181"/>
      <c r="B77" s="188" t="s">
        <v>1</v>
      </c>
      <c r="C77" s="189"/>
      <c r="D77" s="190"/>
      <c r="E77" s="190"/>
      <c r="F77" s="196"/>
      <c r="G77" s="197"/>
      <c r="H77" s="197"/>
      <c r="I77" s="197">
        <f>I76</f>
        <v>0</v>
      </c>
      <c r="J77" s="192" t="str">
        <f>J76</f>
        <v/>
      </c>
    </row>
    <row r="78" spans="1:52" x14ac:dyDescent="0.25">
      <c r="F78" s="135"/>
      <c r="G78" s="135"/>
      <c r="H78" s="135"/>
      <c r="I78" s="135"/>
      <c r="J78" s="193"/>
    </row>
    <row r="79" spans="1:52" x14ac:dyDescent="0.25">
      <c r="F79" s="135"/>
      <c r="G79" s="135"/>
      <c r="H79" s="135"/>
      <c r="I79" s="135"/>
      <c r="J79" s="193"/>
    </row>
    <row r="80" spans="1:52" x14ac:dyDescent="0.25">
      <c r="F80" s="135"/>
      <c r="G80" s="135"/>
      <c r="H80" s="135"/>
      <c r="I80" s="135"/>
      <c r="J80" s="193"/>
    </row>
  </sheetData>
  <sheetProtection algorithmName="SHA-512" hashValue="FtkhgEcODyUhZHpkUGBgrHry4PH/KQk4MwfteYXs0em0/xNylCacofxnUS4z240Br1sC6hEFEufTpin6N4VEUg==" saltValue="2HZLvMhEOoaPlGy82fpJ1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B69:J69"/>
    <mergeCell ref="B70:J70"/>
    <mergeCell ref="C76:E76"/>
    <mergeCell ref="B63:J63"/>
    <mergeCell ref="B64:J64"/>
    <mergeCell ref="B65:J65"/>
    <mergeCell ref="B66:J66"/>
    <mergeCell ref="B67:J67"/>
    <mergeCell ref="B58:J58"/>
    <mergeCell ref="B59:J59"/>
    <mergeCell ref="B60:J60"/>
    <mergeCell ref="B61:J61"/>
    <mergeCell ref="B62:J62"/>
    <mergeCell ref="B53:J53"/>
    <mergeCell ref="B54:J54"/>
    <mergeCell ref="B55:J55"/>
    <mergeCell ref="B56:J56"/>
    <mergeCell ref="B57:J57"/>
    <mergeCell ref="B48:J48"/>
    <mergeCell ref="B49:J49"/>
    <mergeCell ref="B50:J50"/>
    <mergeCell ref="B51:J51"/>
    <mergeCell ref="B52:J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f3+1ZTkrtyIR0xm0iuNw8DO7D5j7Xf0lCy1kTr2Olqt/nitqsddYkWDt2B8LIAf8+EXlensvFbYpzA044ucGng==" saltValue="p6ysept/sKJF9Cf+Tpxqk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51B32-5B71-4D94-935C-458A5B730DE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9" t="s">
        <v>86</v>
      </c>
      <c r="B1" s="199"/>
      <c r="C1" s="199"/>
      <c r="D1" s="199"/>
      <c r="E1" s="199"/>
      <c r="F1" s="199"/>
      <c r="G1" s="199"/>
      <c r="AG1" t="s">
        <v>87</v>
      </c>
    </row>
    <row r="2" spans="1:60" ht="25.05" customHeight="1" x14ac:dyDescent="0.25">
      <c r="A2" s="200" t="s">
        <v>7</v>
      </c>
      <c r="B2" s="49" t="s">
        <v>47</v>
      </c>
      <c r="C2" s="203" t="s">
        <v>48</v>
      </c>
      <c r="D2" s="201"/>
      <c r="E2" s="201"/>
      <c r="F2" s="201"/>
      <c r="G2" s="202"/>
      <c r="AG2" t="s">
        <v>88</v>
      </c>
    </row>
    <row r="3" spans="1:60" ht="25.05" customHeight="1" x14ac:dyDescent="0.25">
      <c r="A3" s="200" t="s">
        <v>8</v>
      </c>
      <c r="B3" s="49" t="s">
        <v>43</v>
      </c>
      <c r="C3" s="203" t="s">
        <v>44</v>
      </c>
      <c r="D3" s="201"/>
      <c r="E3" s="201"/>
      <c r="F3" s="201"/>
      <c r="G3" s="202"/>
      <c r="AC3" s="178" t="s">
        <v>89</v>
      </c>
      <c r="AG3" t="s">
        <v>90</v>
      </c>
    </row>
    <row r="4" spans="1:60" ht="25.05" customHeight="1" x14ac:dyDescent="0.25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91</v>
      </c>
    </row>
    <row r="5" spans="1:60" x14ac:dyDescent="0.25">
      <c r="D5" s="10"/>
    </row>
    <row r="6" spans="1:60" ht="39.6" x14ac:dyDescent="0.25">
      <c r="A6" s="210" t="s">
        <v>92</v>
      </c>
      <c r="B6" s="212" t="s">
        <v>93</v>
      </c>
      <c r="C6" s="212" t="s">
        <v>94</v>
      </c>
      <c r="D6" s="211" t="s">
        <v>95</v>
      </c>
      <c r="E6" s="210" t="s">
        <v>96</v>
      </c>
      <c r="F6" s="209" t="s">
        <v>97</v>
      </c>
      <c r="G6" s="210" t="s">
        <v>29</v>
      </c>
      <c r="H6" s="213" t="s">
        <v>30</v>
      </c>
      <c r="I6" s="213" t="s">
        <v>98</v>
      </c>
      <c r="J6" s="213" t="s">
        <v>31</v>
      </c>
      <c r="K6" s="213" t="s">
        <v>99</v>
      </c>
      <c r="L6" s="213" t="s">
        <v>100</v>
      </c>
      <c r="M6" s="213" t="s">
        <v>101</v>
      </c>
      <c r="N6" s="213" t="s">
        <v>102</v>
      </c>
      <c r="O6" s="213" t="s">
        <v>103</v>
      </c>
      <c r="P6" s="213" t="s">
        <v>104</v>
      </c>
      <c r="Q6" s="213" t="s">
        <v>105</v>
      </c>
      <c r="R6" s="213" t="s">
        <v>106</v>
      </c>
      <c r="S6" s="213" t="s">
        <v>107</v>
      </c>
      <c r="T6" s="213" t="s">
        <v>108</v>
      </c>
      <c r="U6" s="213" t="s">
        <v>109</v>
      </c>
      <c r="V6" s="213" t="s">
        <v>110</v>
      </c>
      <c r="W6" s="213" t="s">
        <v>111</v>
      </c>
      <c r="X6" s="213" t="s">
        <v>112</v>
      </c>
      <c r="Y6" s="213" t="s">
        <v>113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5">
      <c r="A8" s="226" t="s">
        <v>114</v>
      </c>
      <c r="B8" s="227" t="s">
        <v>83</v>
      </c>
      <c r="C8" s="249" t="s">
        <v>44</v>
      </c>
      <c r="D8" s="228"/>
      <c r="E8" s="229"/>
      <c r="F8" s="230"/>
      <c r="G8" s="230">
        <f>SUMIF(AG9:AG40,"&lt;&gt;NOR",G9:G40)</f>
        <v>0</v>
      </c>
      <c r="H8" s="230"/>
      <c r="I8" s="230">
        <f>SUM(I9:I40)</f>
        <v>0</v>
      </c>
      <c r="J8" s="230"/>
      <c r="K8" s="230">
        <f>SUM(K9:K40)</f>
        <v>0</v>
      </c>
      <c r="L8" s="230"/>
      <c r="M8" s="230">
        <f>SUM(M9:M40)</f>
        <v>0</v>
      </c>
      <c r="N8" s="229"/>
      <c r="O8" s="229">
        <f>SUM(O9:O40)</f>
        <v>0.01</v>
      </c>
      <c r="P8" s="229"/>
      <c r="Q8" s="229">
        <f>SUM(Q9:Q40)</f>
        <v>0</v>
      </c>
      <c r="R8" s="230"/>
      <c r="S8" s="230"/>
      <c r="T8" s="231"/>
      <c r="U8" s="225"/>
      <c r="V8" s="225">
        <f>SUM(V9:V40)</f>
        <v>15.599999999999998</v>
      </c>
      <c r="W8" s="225"/>
      <c r="X8" s="225"/>
      <c r="Y8" s="225"/>
      <c r="AG8" t="s">
        <v>115</v>
      </c>
    </row>
    <row r="9" spans="1:60" outlineLevel="1" x14ac:dyDescent="0.25">
      <c r="A9" s="240">
        <v>1</v>
      </c>
      <c r="B9" s="241" t="s">
        <v>116</v>
      </c>
      <c r="C9" s="250" t="s">
        <v>117</v>
      </c>
      <c r="D9" s="242" t="s">
        <v>118</v>
      </c>
      <c r="E9" s="243">
        <v>18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119</v>
      </c>
      <c r="T9" s="246" t="s">
        <v>120</v>
      </c>
      <c r="U9" s="224">
        <v>0</v>
      </c>
      <c r="V9" s="224">
        <f>ROUND(E9*U9,2)</f>
        <v>0</v>
      </c>
      <c r="W9" s="224"/>
      <c r="X9" s="224" t="s">
        <v>121</v>
      </c>
      <c r="Y9" s="224" t="s">
        <v>122</v>
      </c>
      <c r="Z9" s="214"/>
      <c r="AA9" s="214"/>
      <c r="AB9" s="214"/>
      <c r="AC9" s="214"/>
      <c r="AD9" s="214"/>
      <c r="AE9" s="214"/>
      <c r="AF9" s="214"/>
      <c r="AG9" s="214" t="s">
        <v>123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5">
      <c r="A10" s="240">
        <v>2</v>
      </c>
      <c r="B10" s="241" t="s">
        <v>124</v>
      </c>
      <c r="C10" s="250" t="s">
        <v>125</v>
      </c>
      <c r="D10" s="242" t="s">
        <v>118</v>
      </c>
      <c r="E10" s="243">
        <v>18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21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119</v>
      </c>
      <c r="T10" s="246" t="s">
        <v>120</v>
      </c>
      <c r="U10" s="224">
        <v>0</v>
      </c>
      <c r="V10" s="224">
        <f>ROUND(E10*U10,2)</f>
        <v>0</v>
      </c>
      <c r="W10" s="224"/>
      <c r="X10" s="224" t="s">
        <v>121</v>
      </c>
      <c r="Y10" s="224" t="s">
        <v>122</v>
      </c>
      <c r="Z10" s="214"/>
      <c r="AA10" s="214"/>
      <c r="AB10" s="214"/>
      <c r="AC10" s="214"/>
      <c r="AD10" s="214"/>
      <c r="AE10" s="214"/>
      <c r="AF10" s="214"/>
      <c r="AG10" s="214" t="s">
        <v>123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40">
        <v>3</v>
      </c>
      <c r="B11" s="241" t="s">
        <v>126</v>
      </c>
      <c r="C11" s="250" t="s">
        <v>127</v>
      </c>
      <c r="D11" s="242" t="s">
        <v>118</v>
      </c>
      <c r="E11" s="243">
        <v>1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21</v>
      </c>
      <c r="M11" s="245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5"/>
      <c r="S11" s="245" t="s">
        <v>119</v>
      </c>
      <c r="T11" s="246" t="s">
        <v>120</v>
      </c>
      <c r="U11" s="224">
        <v>0</v>
      </c>
      <c r="V11" s="224">
        <f>ROUND(E11*U11,2)</f>
        <v>0</v>
      </c>
      <c r="W11" s="224"/>
      <c r="X11" s="224" t="s">
        <v>121</v>
      </c>
      <c r="Y11" s="224" t="s">
        <v>122</v>
      </c>
      <c r="Z11" s="214"/>
      <c r="AA11" s="214"/>
      <c r="AB11" s="214"/>
      <c r="AC11" s="214"/>
      <c r="AD11" s="214"/>
      <c r="AE11" s="214"/>
      <c r="AF11" s="214"/>
      <c r="AG11" s="214" t="s">
        <v>123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40">
        <v>4</v>
      </c>
      <c r="B12" s="241" t="s">
        <v>128</v>
      </c>
      <c r="C12" s="250" t="s">
        <v>129</v>
      </c>
      <c r="D12" s="242" t="s">
        <v>118</v>
      </c>
      <c r="E12" s="243">
        <v>1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119</v>
      </c>
      <c r="T12" s="246" t="s">
        <v>120</v>
      </c>
      <c r="U12" s="224">
        <v>0</v>
      </c>
      <c r="V12" s="224">
        <f>ROUND(E12*U12,2)</f>
        <v>0</v>
      </c>
      <c r="W12" s="224"/>
      <c r="X12" s="224" t="s">
        <v>121</v>
      </c>
      <c r="Y12" s="224" t="s">
        <v>122</v>
      </c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0.399999999999999" outlineLevel="1" x14ac:dyDescent="0.25">
      <c r="A13" s="240">
        <v>5</v>
      </c>
      <c r="B13" s="241" t="s">
        <v>130</v>
      </c>
      <c r="C13" s="250" t="s">
        <v>131</v>
      </c>
      <c r="D13" s="242" t="s">
        <v>132</v>
      </c>
      <c r="E13" s="243">
        <v>1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21</v>
      </c>
      <c r="M13" s="245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5"/>
      <c r="S13" s="245" t="s">
        <v>119</v>
      </c>
      <c r="T13" s="246" t="s">
        <v>120</v>
      </c>
      <c r="U13" s="224">
        <v>0</v>
      </c>
      <c r="V13" s="224">
        <f>ROUND(E13*U13,2)</f>
        <v>0</v>
      </c>
      <c r="W13" s="224"/>
      <c r="X13" s="224" t="s">
        <v>121</v>
      </c>
      <c r="Y13" s="224" t="s">
        <v>122</v>
      </c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0.399999999999999" outlineLevel="1" x14ac:dyDescent="0.25">
      <c r="A14" s="240">
        <v>6</v>
      </c>
      <c r="B14" s="241" t="s">
        <v>133</v>
      </c>
      <c r="C14" s="250" t="s">
        <v>134</v>
      </c>
      <c r="D14" s="242" t="s">
        <v>118</v>
      </c>
      <c r="E14" s="243">
        <v>1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/>
      <c r="S14" s="245" t="s">
        <v>119</v>
      </c>
      <c r="T14" s="246" t="s">
        <v>120</v>
      </c>
      <c r="U14" s="224">
        <v>0</v>
      </c>
      <c r="V14" s="224">
        <f>ROUND(E14*U14,2)</f>
        <v>0</v>
      </c>
      <c r="W14" s="224"/>
      <c r="X14" s="224" t="s">
        <v>121</v>
      </c>
      <c r="Y14" s="224" t="s">
        <v>122</v>
      </c>
      <c r="Z14" s="214"/>
      <c r="AA14" s="214"/>
      <c r="AB14" s="214"/>
      <c r="AC14" s="214"/>
      <c r="AD14" s="214"/>
      <c r="AE14" s="214"/>
      <c r="AF14" s="214"/>
      <c r="AG14" s="214" t="s">
        <v>123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5">
      <c r="A15" s="240">
        <v>7</v>
      </c>
      <c r="B15" s="241" t="s">
        <v>135</v>
      </c>
      <c r="C15" s="250" t="s">
        <v>136</v>
      </c>
      <c r="D15" s="242" t="s">
        <v>118</v>
      </c>
      <c r="E15" s="243">
        <v>1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119</v>
      </c>
      <c r="T15" s="246" t="s">
        <v>120</v>
      </c>
      <c r="U15" s="224">
        <v>0</v>
      </c>
      <c r="V15" s="224">
        <f>ROUND(E15*U15,2)</f>
        <v>0</v>
      </c>
      <c r="W15" s="224"/>
      <c r="X15" s="224" t="s">
        <v>121</v>
      </c>
      <c r="Y15" s="224" t="s">
        <v>122</v>
      </c>
      <c r="Z15" s="214"/>
      <c r="AA15" s="214"/>
      <c r="AB15" s="214"/>
      <c r="AC15" s="214"/>
      <c r="AD15" s="214"/>
      <c r="AE15" s="214"/>
      <c r="AF15" s="214"/>
      <c r="AG15" s="214" t="s">
        <v>123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5">
      <c r="A16" s="240">
        <v>8</v>
      </c>
      <c r="B16" s="241" t="s">
        <v>137</v>
      </c>
      <c r="C16" s="250" t="s">
        <v>138</v>
      </c>
      <c r="D16" s="242" t="s">
        <v>118</v>
      </c>
      <c r="E16" s="243">
        <v>1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119</v>
      </c>
      <c r="T16" s="246" t="s">
        <v>120</v>
      </c>
      <c r="U16" s="224">
        <v>0</v>
      </c>
      <c r="V16" s="224">
        <f>ROUND(E16*U16,2)</f>
        <v>0</v>
      </c>
      <c r="W16" s="224"/>
      <c r="X16" s="224" t="s">
        <v>121</v>
      </c>
      <c r="Y16" s="224" t="s">
        <v>122</v>
      </c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5">
      <c r="A17" s="240">
        <v>9</v>
      </c>
      <c r="B17" s="241" t="s">
        <v>139</v>
      </c>
      <c r="C17" s="250" t="s">
        <v>140</v>
      </c>
      <c r="D17" s="242" t="s">
        <v>118</v>
      </c>
      <c r="E17" s="243">
        <v>1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/>
      <c r="S17" s="245" t="s">
        <v>119</v>
      </c>
      <c r="T17" s="246" t="s">
        <v>120</v>
      </c>
      <c r="U17" s="224">
        <v>0</v>
      </c>
      <c r="V17" s="224">
        <f>ROUND(E17*U17,2)</f>
        <v>0</v>
      </c>
      <c r="W17" s="224"/>
      <c r="X17" s="224" t="s">
        <v>121</v>
      </c>
      <c r="Y17" s="224" t="s">
        <v>122</v>
      </c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40">
        <v>10</v>
      </c>
      <c r="B18" s="241" t="s">
        <v>141</v>
      </c>
      <c r="C18" s="250" t="s">
        <v>142</v>
      </c>
      <c r="D18" s="242" t="s">
        <v>118</v>
      </c>
      <c r="E18" s="243">
        <v>1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5"/>
      <c r="S18" s="245" t="s">
        <v>119</v>
      </c>
      <c r="T18" s="246" t="s">
        <v>120</v>
      </c>
      <c r="U18" s="224">
        <v>0</v>
      </c>
      <c r="V18" s="224">
        <f>ROUND(E18*U18,2)</f>
        <v>0</v>
      </c>
      <c r="W18" s="224"/>
      <c r="X18" s="224" t="s">
        <v>121</v>
      </c>
      <c r="Y18" s="224" t="s">
        <v>122</v>
      </c>
      <c r="Z18" s="214"/>
      <c r="AA18" s="214"/>
      <c r="AB18" s="214"/>
      <c r="AC18" s="214"/>
      <c r="AD18" s="214"/>
      <c r="AE18" s="214"/>
      <c r="AF18" s="214"/>
      <c r="AG18" s="214" t="s">
        <v>123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5">
      <c r="A19" s="240">
        <v>11</v>
      </c>
      <c r="B19" s="241" t="s">
        <v>143</v>
      </c>
      <c r="C19" s="250" t="s">
        <v>144</v>
      </c>
      <c r="D19" s="242" t="s">
        <v>118</v>
      </c>
      <c r="E19" s="243">
        <v>1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21</v>
      </c>
      <c r="M19" s="245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5"/>
      <c r="S19" s="245" t="s">
        <v>119</v>
      </c>
      <c r="T19" s="246" t="s">
        <v>120</v>
      </c>
      <c r="U19" s="224">
        <v>0</v>
      </c>
      <c r="V19" s="224">
        <f>ROUND(E19*U19,2)</f>
        <v>0</v>
      </c>
      <c r="W19" s="224"/>
      <c r="X19" s="224" t="s">
        <v>121</v>
      </c>
      <c r="Y19" s="224" t="s">
        <v>122</v>
      </c>
      <c r="Z19" s="214"/>
      <c r="AA19" s="214"/>
      <c r="AB19" s="214"/>
      <c r="AC19" s="214"/>
      <c r="AD19" s="214"/>
      <c r="AE19" s="214"/>
      <c r="AF19" s="214"/>
      <c r="AG19" s="214" t="s">
        <v>123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5">
      <c r="A20" s="240">
        <v>12</v>
      </c>
      <c r="B20" s="241" t="s">
        <v>145</v>
      </c>
      <c r="C20" s="250" t="s">
        <v>146</v>
      </c>
      <c r="D20" s="242" t="s">
        <v>118</v>
      </c>
      <c r="E20" s="243">
        <v>1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5"/>
      <c r="S20" s="245" t="s">
        <v>119</v>
      </c>
      <c r="T20" s="246" t="s">
        <v>120</v>
      </c>
      <c r="U20" s="224">
        <v>0</v>
      </c>
      <c r="V20" s="224">
        <f>ROUND(E20*U20,2)</f>
        <v>0</v>
      </c>
      <c r="W20" s="224"/>
      <c r="X20" s="224" t="s">
        <v>121</v>
      </c>
      <c r="Y20" s="224" t="s">
        <v>122</v>
      </c>
      <c r="Z20" s="214"/>
      <c r="AA20" s="214"/>
      <c r="AB20" s="214"/>
      <c r="AC20" s="214"/>
      <c r="AD20" s="214"/>
      <c r="AE20" s="214"/>
      <c r="AF20" s="214"/>
      <c r="AG20" s="214" t="s">
        <v>123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40">
        <v>13</v>
      </c>
      <c r="B21" s="241" t="s">
        <v>147</v>
      </c>
      <c r="C21" s="250" t="s">
        <v>148</v>
      </c>
      <c r="D21" s="242" t="s">
        <v>118</v>
      </c>
      <c r="E21" s="243">
        <v>4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21</v>
      </c>
      <c r="M21" s="245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5"/>
      <c r="S21" s="245" t="s">
        <v>119</v>
      </c>
      <c r="T21" s="246" t="s">
        <v>120</v>
      </c>
      <c r="U21" s="224">
        <v>0</v>
      </c>
      <c r="V21" s="224">
        <f>ROUND(E21*U21,2)</f>
        <v>0</v>
      </c>
      <c r="W21" s="224"/>
      <c r="X21" s="224" t="s">
        <v>121</v>
      </c>
      <c r="Y21" s="224" t="s">
        <v>122</v>
      </c>
      <c r="Z21" s="214"/>
      <c r="AA21" s="214"/>
      <c r="AB21" s="214"/>
      <c r="AC21" s="214"/>
      <c r="AD21" s="214"/>
      <c r="AE21" s="214"/>
      <c r="AF21" s="214"/>
      <c r="AG21" s="214" t="s">
        <v>123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0.399999999999999" outlineLevel="1" x14ac:dyDescent="0.25">
      <c r="A22" s="240">
        <v>14</v>
      </c>
      <c r="B22" s="241" t="s">
        <v>149</v>
      </c>
      <c r="C22" s="250" t="s">
        <v>150</v>
      </c>
      <c r="D22" s="242" t="s">
        <v>151</v>
      </c>
      <c r="E22" s="243">
        <v>6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3">
        <v>5.5999999999999995E-4</v>
      </c>
      <c r="O22" s="243">
        <f>ROUND(E22*N22,2)</f>
        <v>0</v>
      </c>
      <c r="P22" s="243">
        <v>0</v>
      </c>
      <c r="Q22" s="243">
        <f>ROUND(E22*P22,2)</f>
        <v>0</v>
      </c>
      <c r="R22" s="245" t="s">
        <v>152</v>
      </c>
      <c r="S22" s="245" t="s">
        <v>153</v>
      </c>
      <c r="T22" s="246" t="s">
        <v>153</v>
      </c>
      <c r="U22" s="224">
        <v>0.12062</v>
      </c>
      <c r="V22" s="224">
        <f>ROUND(E22*U22,2)</f>
        <v>0.72</v>
      </c>
      <c r="W22" s="224"/>
      <c r="X22" s="224" t="s">
        <v>121</v>
      </c>
      <c r="Y22" s="224" t="s">
        <v>122</v>
      </c>
      <c r="Z22" s="214"/>
      <c r="AA22" s="214"/>
      <c r="AB22" s="214"/>
      <c r="AC22" s="214"/>
      <c r="AD22" s="214"/>
      <c r="AE22" s="214"/>
      <c r="AF22" s="214"/>
      <c r="AG22" s="214" t="s">
        <v>123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40">
        <v>15</v>
      </c>
      <c r="B23" s="241" t="s">
        <v>154</v>
      </c>
      <c r="C23" s="250" t="s">
        <v>155</v>
      </c>
      <c r="D23" s="242" t="s">
        <v>151</v>
      </c>
      <c r="E23" s="243">
        <v>6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3">
        <v>2.9999999999999997E-4</v>
      </c>
      <c r="O23" s="243">
        <f>ROUND(E23*N23,2)</f>
        <v>0</v>
      </c>
      <c r="P23" s="243">
        <v>0</v>
      </c>
      <c r="Q23" s="243">
        <f>ROUND(E23*P23,2)</f>
        <v>0</v>
      </c>
      <c r="R23" s="245" t="s">
        <v>152</v>
      </c>
      <c r="S23" s="245" t="s">
        <v>153</v>
      </c>
      <c r="T23" s="246" t="s">
        <v>153</v>
      </c>
      <c r="U23" s="224">
        <v>9.955E-2</v>
      </c>
      <c r="V23" s="224">
        <f>ROUND(E23*U23,2)</f>
        <v>0.6</v>
      </c>
      <c r="W23" s="224"/>
      <c r="X23" s="224" t="s">
        <v>121</v>
      </c>
      <c r="Y23" s="224" t="s">
        <v>122</v>
      </c>
      <c r="Z23" s="214"/>
      <c r="AA23" s="214"/>
      <c r="AB23" s="214"/>
      <c r="AC23" s="214"/>
      <c r="AD23" s="214"/>
      <c r="AE23" s="214"/>
      <c r="AF23" s="214"/>
      <c r="AG23" s="214" t="s">
        <v>123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5">
      <c r="A24" s="240">
        <v>16</v>
      </c>
      <c r="B24" s="241" t="s">
        <v>156</v>
      </c>
      <c r="C24" s="250" t="s">
        <v>157</v>
      </c>
      <c r="D24" s="242" t="s">
        <v>151</v>
      </c>
      <c r="E24" s="243">
        <v>6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21</v>
      </c>
      <c r="M24" s="245">
        <f>G24*(1+L24/100)</f>
        <v>0</v>
      </c>
      <c r="N24" s="243">
        <v>1.6000000000000001E-4</v>
      </c>
      <c r="O24" s="243">
        <f>ROUND(E24*N24,2)</f>
        <v>0</v>
      </c>
      <c r="P24" s="243">
        <v>0</v>
      </c>
      <c r="Q24" s="243">
        <f>ROUND(E24*P24,2)</f>
        <v>0</v>
      </c>
      <c r="R24" s="245" t="s">
        <v>152</v>
      </c>
      <c r="S24" s="245" t="s">
        <v>153</v>
      </c>
      <c r="T24" s="246" t="s">
        <v>153</v>
      </c>
      <c r="U24" s="224">
        <v>9.955E-2</v>
      </c>
      <c r="V24" s="224">
        <f>ROUND(E24*U24,2)</f>
        <v>0.6</v>
      </c>
      <c r="W24" s="224"/>
      <c r="X24" s="224" t="s">
        <v>121</v>
      </c>
      <c r="Y24" s="224" t="s">
        <v>122</v>
      </c>
      <c r="Z24" s="214"/>
      <c r="AA24" s="214"/>
      <c r="AB24" s="214"/>
      <c r="AC24" s="214"/>
      <c r="AD24" s="214"/>
      <c r="AE24" s="214"/>
      <c r="AF24" s="214"/>
      <c r="AG24" s="214" t="s">
        <v>123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5">
      <c r="A25" s="240">
        <v>17</v>
      </c>
      <c r="B25" s="241" t="s">
        <v>158</v>
      </c>
      <c r="C25" s="250" t="s">
        <v>159</v>
      </c>
      <c r="D25" s="242" t="s">
        <v>151</v>
      </c>
      <c r="E25" s="243">
        <v>70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3">
        <v>0</v>
      </c>
      <c r="O25" s="243">
        <f>ROUND(E25*N25,2)</f>
        <v>0</v>
      </c>
      <c r="P25" s="243">
        <v>0</v>
      </c>
      <c r="Q25" s="243">
        <f>ROUND(E25*P25,2)</f>
        <v>0</v>
      </c>
      <c r="R25" s="245"/>
      <c r="S25" s="245" t="s">
        <v>119</v>
      </c>
      <c r="T25" s="246" t="s">
        <v>120</v>
      </c>
      <c r="U25" s="224">
        <v>0</v>
      </c>
      <c r="V25" s="224">
        <f>ROUND(E25*U25,2)</f>
        <v>0</v>
      </c>
      <c r="W25" s="224"/>
      <c r="X25" s="224" t="s">
        <v>121</v>
      </c>
      <c r="Y25" s="224" t="s">
        <v>122</v>
      </c>
      <c r="Z25" s="214"/>
      <c r="AA25" s="214"/>
      <c r="AB25" s="214"/>
      <c r="AC25" s="214"/>
      <c r="AD25" s="214"/>
      <c r="AE25" s="214"/>
      <c r="AF25" s="214"/>
      <c r="AG25" s="214" t="s">
        <v>123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40">
        <v>18</v>
      </c>
      <c r="B26" s="241" t="s">
        <v>160</v>
      </c>
      <c r="C26" s="250" t="s">
        <v>161</v>
      </c>
      <c r="D26" s="242" t="s">
        <v>151</v>
      </c>
      <c r="E26" s="243">
        <v>300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21</v>
      </c>
      <c r="M26" s="245">
        <f>G26*(1+L26/100)</f>
        <v>0</v>
      </c>
      <c r="N26" s="243">
        <v>0</v>
      </c>
      <c r="O26" s="243">
        <f>ROUND(E26*N26,2)</f>
        <v>0</v>
      </c>
      <c r="P26" s="243">
        <v>0</v>
      </c>
      <c r="Q26" s="243">
        <f>ROUND(E26*P26,2)</f>
        <v>0</v>
      </c>
      <c r="R26" s="245"/>
      <c r="S26" s="245" t="s">
        <v>119</v>
      </c>
      <c r="T26" s="246" t="s">
        <v>120</v>
      </c>
      <c r="U26" s="224">
        <v>0</v>
      </c>
      <c r="V26" s="224">
        <f>ROUND(E26*U26,2)</f>
        <v>0</v>
      </c>
      <c r="W26" s="224"/>
      <c r="X26" s="224" t="s">
        <v>121</v>
      </c>
      <c r="Y26" s="224" t="s">
        <v>122</v>
      </c>
      <c r="Z26" s="214"/>
      <c r="AA26" s="214"/>
      <c r="AB26" s="214"/>
      <c r="AC26" s="214"/>
      <c r="AD26" s="214"/>
      <c r="AE26" s="214"/>
      <c r="AF26" s="214"/>
      <c r="AG26" s="214" t="s">
        <v>123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5">
      <c r="A27" s="240">
        <v>19</v>
      </c>
      <c r="B27" s="241" t="s">
        <v>162</v>
      </c>
      <c r="C27" s="250" t="s">
        <v>163</v>
      </c>
      <c r="D27" s="242" t="s">
        <v>151</v>
      </c>
      <c r="E27" s="243">
        <v>60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21</v>
      </c>
      <c r="M27" s="245">
        <f>G27*(1+L27/100)</f>
        <v>0</v>
      </c>
      <c r="N27" s="243">
        <v>6.9999999999999994E-5</v>
      </c>
      <c r="O27" s="243">
        <f>ROUND(E27*N27,2)</f>
        <v>0</v>
      </c>
      <c r="P27" s="243">
        <v>0</v>
      </c>
      <c r="Q27" s="243">
        <f>ROUND(E27*P27,2)</f>
        <v>0</v>
      </c>
      <c r="R27" s="245" t="s">
        <v>152</v>
      </c>
      <c r="S27" s="245" t="s">
        <v>153</v>
      </c>
      <c r="T27" s="246" t="s">
        <v>153</v>
      </c>
      <c r="U27" s="224">
        <v>9.1219999999999996E-2</v>
      </c>
      <c r="V27" s="224">
        <f>ROUND(E27*U27,2)</f>
        <v>5.47</v>
      </c>
      <c r="W27" s="224"/>
      <c r="X27" s="224" t="s">
        <v>121</v>
      </c>
      <c r="Y27" s="224" t="s">
        <v>122</v>
      </c>
      <c r="Z27" s="214"/>
      <c r="AA27" s="214"/>
      <c r="AB27" s="214"/>
      <c r="AC27" s="214"/>
      <c r="AD27" s="214"/>
      <c r="AE27" s="214"/>
      <c r="AF27" s="214"/>
      <c r="AG27" s="214" t="s">
        <v>123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5">
      <c r="A28" s="240">
        <v>20</v>
      </c>
      <c r="B28" s="241" t="s">
        <v>164</v>
      </c>
      <c r="C28" s="250" t="s">
        <v>165</v>
      </c>
      <c r="D28" s="242" t="s">
        <v>151</v>
      </c>
      <c r="E28" s="243">
        <v>20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21</v>
      </c>
      <c r="M28" s="245">
        <f>G28*(1+L28/100)</f>
        <v>0</v>
      </c>
      <c r="N28" s="243">
        <v>1.2999999999999999E-4</v>
      </c>
      <c r="O28" s="243">
        <f>ROUND(E28*N28,2)</f>
        <v>0</v>
      </c>
      <c r="P28" s="243">
        <v>0</v>
      </c>
      <c r="Q28" s="243">
        <f>ROUND(E28*P28,2)</f>
        <v>0</v>
      </c>
      <c r="R28" s="245" t="s">
        <v>152</v>
      </c>
      <c r="S28" s="245" t="s">
        <v>153</v>
      </c>
      <c r="T28" s="246" t="s">
        <v>153</v>
      </c>
      <c r="U28" s="224">
        <v>9.1219999999999996E-2</v>
      </c>
      <c r="V28" s="224">
        <f>ROUND(E28*U28,2)</f>
        <v>1.82</v>
      </c>
      <c r="W28" s="224"/>
      <c r="X28" s="224" t="s">
        <v>121</v>
      </c>
      <c r="Y28" s="224" t="s">
        <v>122</v>
      </c>
      <c r="Z28" s="214"/>
      <c r="AA28" s="214"/>
      <c r="AB28" s="214"/>
      <c r="AC28" s="214"/>
      <c r="AD28" s="214"/>
      <c r="AE28" s="214"/>
      <c r="AF28" s="214"/>
      <c r="AG28" s="214" t="s">
        <v>123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5">
      <c r="A29" s="240">
        <v>21</v>
      </c>
      <c r="B29" s="241" t="s">
        <v>166</v>
      </c>
      <c r="C29" s="250" t="s">
        <v>167</v>
      </c>
      <c r="D29" s="242" t="s">
        <v>151</v>
      </c>
      <c r="E29" s="243">
        <v>70</v>
      </c>
      <c r="F29" s="244"/>
      <c r="G29" s="245">
        <f>ROUND(E29*F29,2)</f>
        <v>0</v>
      </c>
      <c r="H29" s="244"/>
      <c r="I29" s="245">
        <f>ROUND(E29*H29,2)</f>
        <v>0</v>
      </c>
      <c r="J29" s="244"/>
      <c r="K29" s="245">
        <f>ROUND(E29*J29,2)</f>
        <v>0</v>
      </c>
      <c r="L29" s="245">
        <v>21</v>
      </c>
      <c r="M29" s="245">
        <f>G29*(1+L29/100)</f>
        <v>0</v>
      </c>
      <c r="N29" s="243">
        <v>2.0000000000000001E-4</v>
      </c>
      <c r="O29" s="243">
        <f>ROUND(E29*N29,2)</f>
        <v>0.01</v>
      </c>
      <c r="P29" s="243">
        <v>0</v>
      </c>
      <c r="Q29" s="243">
        <f>ROUND(E29*P29,2)</f>
        <v>0</v>
      </c>
      <c r="R29" s="245" t="s">
        <v>152</v>
      </c>
      <c r="S29" s="245" t="s">
        <v>153</v>
      </c>
      <c r="T29" s="246" t="s">
        <v>153</v>
      </c>
      <c r="U29" s="224">
        <v>9.1219999999999996E-2</v>
      </c>
      <c r="V29" s="224">
        <f>ROUND(E29*U29,2)</f>
        <v>6.39</v>
      </c>
      <c r="W29" s="224"/>
      <c r="X29" s="224" t="s">
        <v>121</v>
      </c>
      <c r="Y29" s="224" t="s">
        <v>122</v>
      </c>
      <c r="Z29" s="214"/>
      <c r="AA29" s="214"/>
      <c r="AB29" s="214"/>
      <c r="AC29" s="214"/>
      <c r="AD29" s="214"/>
      <c r="AE29" s="214"/>
      <c r="AF29" s="214"/>
      <c r="AG29" s="214" t="s">
        <v>123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40">
        <v>22</v>
      </c>
      <c r="B30" s="241" t="s">
        <v>168</v>
      </c>
      <c r="C30" s="250" t="s">
        <v>169</v>
      </c>
      <c r="D30" s="242" t="s">
        <v>118</v>
      </c>
      <c r="E30" s="243">
        <v>5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3">
        <v>0</v>
      </c>
      <c r="O30" s="243">
        <f>ROUND(E30*N30,2)</f>
        <v>0</v>
      </c>
      <c r="P30" s="243">
        <v>0</v>
      </c>
      <c r="Q30" s="243">
        <f>ROUND(E30*P30,2)</f>
        <v>0</v>
      </c>
      <c r="R30" s="245"/>
      <c r="S30" s="245" t="s">
        <v>119</v>
      </c>
      <c r="T30" s="246" t="s">
        <v>120</v>
      </c>
      <c r="U30" s="224">
        <v>0</v>
      </c>
      <c r="V30" s="224">
        <f>ROUND(E30*U30,2)</f>
        <v>0</v>
      </c>
      <c r="W30" s="224"/>
      <c r="X30" s="224" t="s">
        <v>121</v>
      </c>
      <c r="Y30" s="224" t="s">
        <v>122</v>
      </c>
      <c r="Z30" s="214"/>
      <c r="AA30" s="214"/>
      <c r="AB30" s="214"/>
      <c r="AC30" s="214"/>
      <c r="AD30" s="214"/>
      <c r="AE30" s="214"/>
      <c r="AF30" s="214"/>
      <c r="AG30" s="214" t="s">
        <v>123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5">
      <c r="A31" s="240">
        <v>23</v>
      </c>
      <c r="B31" s="241" t="s">
        <v>170</v>
      </c>
      <c r="C31" s="250" t="s">
        <v>171</v>
      </c>
      <c r="D31" s="242" t="s">
        <v>118</v>
      </c>
      <c r="E31" s="243">
        <v>5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5"/>
      <c r="S31" s="245" t="s">
        <v>119</v>
      </c>
      <c r="T31" s="246" t="s">
        <v>120</v>
      </c>
      <c r="U31" s="224">
        <v>0</v>
      </c>
      <c r="V31" s="224">
        <f>ROUND(E31*U31,2)</f>
        <v>0</v>
      </c>
      <c r="W31" s="224"/>
      <c r="X31" s="224" t="s">
        <v>121</v>
      </c>
      <c r="Y31" s="224" t="s">
        <v>122</v>
      </c>
      <c r="Z31" s="214"/>
      <c r="AA31" s="214"/>
      <c r="AB31" s="214"/>
      <c r="AC31" s="214"/>
      <c r="AD31" s="214"/>
      <c r="AE31" s="214"/>
      <c r="AF31" s="214"/>
      <c r="AG31" s="214" t="s">
        <v>123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5">
      <c r="A32" s="240">
        <v>24</v>
      </c>
      <c r="B32" s="241" t="s">
        <v>172</v>
      </c>
      <c r="C32" s="250" t="s">
        <v>173</v>
      </c>
      <c r="D32" s="242" t="s">
        <v>174</v>
      </c>
      <c r="E32" s="243">
        <v>20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5"/>
      <c r="S32" s="245" t="s">
        <v>119</v>
      </c>
      <c r="T32" s="246" t="s">
        <v>120</v>
      </c>
      <c r="U32" s="224">
        <v>0</v>
      </c>
      <c r="V32" s="224">
        <f>ROUND(E32*U32,2)</f>
        <v>0</v>
      </c>
      <c r="W32" s="224"/>
      <c r="X32" s="224" t="s">
        <v>121</v>
      </c>
      <c r="Y32" s="224" t="s">
        <v>122</v>
      </c>
      <c r="Z32" s="214"/>
      <c r="AA32" s="214"/>
      <c r="AB32" s="214"/>
      <c r="AC32" s="214"/>
      <c r="AD32" s="214"/>
      <c r="AE32" s="214"/>
      <c r="AF32" s="214"/>
      <c r="AG32" s="214" t="s">
        <v>123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5">
      <c r="A33" s="240">
        <v>25</v>
      </c>
      <c r="B33" s="241" t="s">
        <v>175</v>
      </c>
      <c r="C33" s="250" t="s">
        <v>176</v>
      </c>
      <c r="D33" s="242" t="s">
        <v>174</v>
      </c>
      <c r="E33" s="243">
        <v>20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21</v>
      </c>
      <c r="M33" s="245">
        <f>G33*(1+L33/100)</f>
        <v>0</v>
      </c>
      <c r="N33" s="243">
        <v>0</v>
      </c>
      <c r="O33" s="243">
        <f>ROUND(E33*N33,2)</f>
        <v>0</v>
      </c>
      <c r="P33" s="243">
        <v>0</v>
      </c>
      <c r="Q33" s="243">
        <f>ROUND(E33*P33,2)</f>
        <v>0</v>
      </c>
      <c r="R33" s="245"/>
      <c r="S33" s="245" t="s">
        <v>119</v>
      </c>
      <c r="T33" s="246" t="s">
        <v>120</v>
      </c>
      <c r="U33" s="224">
        <v>0</v>
      </c>
      <c r="V33" s="224">
        <f>ROUND(E33*U33,2)</f>
        <v>0</v>
      </c>
      <c r="W33" s="224"/>
      <c r="X33" s="224" t="s">
        <v>121</v>
      </c>
      <c r="Y33" s="224" t="s">
        <v>122</v>
      </c>
      <c r="Z33" s="214"/>
      <c r="AA33" s="214"/>
      <c r="AB33" s="214"/>
      <c r="AC33" s="214"/>
      <c r="AD33" s="214"/>
      <c r="AE33" s="214"/>
      <c r="AF33" s="214"/>
      <c r="AG33" s="214" t="s">
        <v>123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5">
      <c r="A34" s="240">
        <v>26</v>
      </c>
      <c r="B34" s="241" t="s">
        <v>177</v>
      </c>
      <c r="C34" s="250" t="s">
        <v>178</v>
      </c>
      <c r="D34" s="242" t="s">
        <v>151</v>
      </c>
      <c r="E34" s="243">
        <v>60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21</v>
      </c>
      <c r="M34" s="245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5"/>
      <c r="S34" s="245" t="s">
        <v>119</v>
      </c>
      <c r="T34" s="246" t="s">
        <v>120</v>
      </c>
      <c r="U34" s="224">
        <v>0</v>
      </c>
      <c r="V34" s="224">
        <f>ROUND(E34*U34,2)</f>
        <v>0</v>
      </c>
      <c r="W34" s="224"/>
      <c r="X34" s="224" t="s">
        <v>121</v>
      </c>
      <c r="Y34" s="224" t="s">
        <v>122</v>
      </c>
      <c r="Z34" s="214"/>
      <c r="AA34" s="214"/>
      <c r="AB34" s="214"/>
      <c r="AC34" s="214"/>
      <c r="AD34" s="214"/>
      <c r="AE34" s="214"/>
      <c r="AF34" s="214"/>
      <c r="AG34" s="214" t="s">
        <v>123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5">
      <c r="A35" s="240">
        <v>27</v>
      </c>
      <c r="B35" s="241" t="s">
        <v>179</v>
      </c>
      <c r="C35" s="250" t="s">
        <v>180</v>
      </c>
      <c r="D35" s="242" t="s">
        <v>151</v>
      </c>
      <c r="E35" s="243">
        <v>60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21</v>
      </c>
      <c r="M35" s="245">
        <f>G35*(1+L35/100)</f>
        <v>0</v>
      </c>
      <c r="N35" s="243">
        <v>0</v>
      </c>
      <c r="O35" s="243">
        <f>ROUND(E35*N35,2)</f>
        <v>0</v>
      </c>
      <c r="P35" s="243">
        <v>0</v>
      </c>
      <c r="Q35" s="243">
        <f>ROUND(E35*P35,2)</f>
        <v>0</v>
      </c>
      <c r="R35" s="245"/>
      <c r="S35" s="245" t="s">
        <v>119</v>
      </c>
      <c r="T35" s="246" t="s">
        <v>120</v>
      </c>
      <c r="U35" s="224">
        <v>0</v>
      </c>
      <c r="V35" s="224">
        <f>ROUND(E35*U35,2)</f>
        <v>0</v>
      </c>
      <c r="W35" s="224"/>
      <c r="X35" s="224" t="s">
        <v>121</v>
      </c>
      <c r="Y35" s="224" t="s">
        <v>122</v>
      </c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5">
      <c r="A36" s="240">
        <v>28</v>
      </c>
      <c r="B36" s="241" t="s">
        <v>181</v>
      </c>
      <c r="C36" s="250" t="s">
        <v>182</v>
      </c>
      <c r="D36" s="242" t="s">
        <v>151</v>
      </c>
      <c r="E36" s="243">
        <v>30</v>
      </c>
      <c r="F36" s="244"/>
      <c r="G36" s="245">
        <f>ROUND(E36*F36,2)</f>
        <v>0</v>
      </c>
      <c r="H36" s="244"/>
      <c r="I36" s="245">
        <f>ROUND(E36*H36,2)</f>
        <v>0</v>
      </c>
      <c r="J36" s="244"/>
      <c r="K36" s="245">
        <f>ROUND(E36*J36,2)</f>
        <v>0</v>
      </c>
      <c r="L36" s="245">
        <v>21</v>
      </c>
      <c r="M36" s="245">
        <f>G36*(1+L36/100)</f>
        <v>0</v>
      </c>
      <c r="N36" s="243">
        <v>0</v>
      </c>
      <c r="O36" s="243">
        <f>ROUND(E36*N36,2)</f>
        <v>0</v>
      </c>
      <c r="P36" s="243">
        <v>0</v>
      </c>
      <c r="Q36" s="243">
        <f>ROUND(E36*P36,2)</f>
        <v>0</v>
      </c>
      <c r="R36" s="245"/>
      <c r="S36" s="245" t="s">
        <v>119</v>
      </c>
      <c r="T36" s="246" t="s">
        <v>120</v>
      </c>
      <c r="U36" s="224">
        <v>0</v>
      </c>
      <c r="V36" s="224">
        <f>ROUND(E36*U36,2)</f>
        <v>0</v>
      </c>
      <c r="W36" s="224"/>
      <c r="X36" s="224" t="s">
        <v>121</v>
      </c>
      <c r="Y36" s="224" t="s">
        <v>122</v>
      </c>
      <c r="Z36" s="214"/>
      <c r="AA36" s="214"/>
      <c r="AB36" s="214"/>
      <c r="AC36" s="214"/>
      <c r="AD36" s="214"/>
      <c r="AE36" s="214"/>
      <c r="AF36" s="214"/>
      <c r="AG36" s="214" t="s">
        <v>123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5">
      <c r="A37" s="240">
        <v>29</v>
      </c>
      <c r="B37" s="241" t="s">
        <v>183</v>
      </c>
      <c r="C37" s="250" t="s">
        <v>184</v>
      </c>
      <c r="D37" s="242" t="s">
        <v>132</v>
      </c>
      <c r="E37" s="243">
        <v>1</v>
      </c>
      <c r="F37" s="244"/>
      <c r="G37" s="245">
        <f>ROUND(E37*F37,2)</f>
        <v>0</v>
      </c>
      <c r="H37" s="244"/>
      <c r="I37" s="245">
        <f>ROUND(E37*H37,2)</f>
        <v>0</v>
      </c>
      <c r="J37" s="244"/>
      <c r="K37" s="245">
        <f>ROUND(E37*J37,2)</f>
        <v>0</v>
      </c>
      <c r="L37" s="245">
        <v>21</v>
      </c>
      <c r="M37" s="245">
        <f>G37*(1+L37/100)</f>
        <v>0</v>
      </c>
      <c r="N37" s="243">
        <v>0</v>
      </c>
      <c r="O37" s="243">
        <f>ROUND(E37*N37,2)</f>
        <v>0</v>
      </c>
      <c r="P37" s="243">
        <v>0</v>
      </c>
      <c r="Q37" s="243">
        <f>ROUND(E37*P37,2)</f>
        <v>0</v>
      </c>
      <c r="R37" s="245"/>
      <c r="S37" s="245" t="s">
        <v>119</v>
      </c>
      <c r="T37" s="246" t="s">
        <v>120</v>
      </c>
      <c r="U37" s="224">
        <v>0</v>
      </c>
      <c r="V37" s="224">
        <f>ROUND(E37*U37,2)</f>
        <v>0</v>
      </c>
      <c r="W37" s="224"/>
      <c r="X37" s="224" t="s">
        <v>121</v>
      </c>
      <c r="Y37" s="224" t="s">
        <v>122</v>
      </c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5">
      <c r="A38" s="240">
        <v>30</v>
      </c>
      <c r="B38" s="241" t="s">
        <v>185</v>
      </c>
      <c r="C38" s="250" t="s">
        <v>186</v>
      </c>
      <c r="D38" s="242" t="s">
        <v>132</v>
      </c>
      <c r="E38" s="243">
        <v>1</v>
      </c>
      <c r="F38" s="244"/>
      <c r="G38" s="245">
        <f>ROUND(E38*F38,2)</f>
        <v>0</v>
      </c>
      <c r="H38" s="244"/>
      <c r="I38" s="245">
        <f>ROUND(E38*H38,2)</f>
        <v>0</v>
      </c>
      <c r="J38" s="244"/>
      <c r="K38" s="245">
        <f>ROUND(E38*J38,2)</f>
        <v>0</v>
      </c>
      <c r="L38" s="245">
        <v>21</v>
      </c>
      <c r="M38" s="245">
        <f>G38*(1+L38/100)</f>
        <v>0</v>
      </c>
      <c r="N38" s="243">
        <v>0</v>
      </c>
      <c r="O38" s="243">
        <f>ROUND(E38*N38,2)</f>
        <v>0</v>
      </c>
      <c r="P38" s="243">
        <v>0</v>
      </c>
      <c r="Q38" s="243">
        <f>ROUND(E38*P38,2)</f>
        <v>0</v>
      </c>
      <c r="R38" s="245"/>
      <c r="S38" s="245" t="s">
        <v>119</v>
      </c>
      <c r="T38" s="246" t="s">
        <v>120</v>
      </c>
      <c r="U38" s="224">
        <v>0</v>
      </c>
      <c r="V38" s="224">
        <f>ROUND(E38*U38,2)</f>
        <v>0</v>
      </c>
      <c r="W38" s="224"/>
      <c r="X38" s="224" t="s">
        <v>187</v>
      </c>
      <c r="Y38" s="224" t="s">
        <v>122</v>
      </c>
      <c r="Z38" s="214"/>
      <c r="AA38" s="214"/>
      <c r="AB38" s="214"/>
      <c r="AC38" s="214"/>
      <c r="AD38" s="214"/>
      <c r="AE38" s="214"/>
      <c r="AF38" s="214"/>
      <c r="AG38" s="214" t="s">
        <v>188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5">
      <c r="A39" s="233">
        <v>31</v>
      </c>
      <c r="B39" s="234" t="s">
        <v>189</v>
      </c>
      <c r="C39" s="251" t="s">
        <v>190</v>
      </c>
      <c r="D39" s="235" t="s">
        <v>191</v>
      </c>
      <c r="E39" s="236">
        <v>1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8"/>
      <c r="S39" s="238" t="s">
        <v>153</v>
      </c>
      <c r="T39" s="239" t="s">
        <v>120</v>
      </c>
      <c r="U39" s="224">
        <v>0</v>
      </c>
      <c r="V39" s="224">
        <f>ROUND(E39*U39,2)</f>
        <v>0</v>
      </c>
      <c r="W39" s="224"/>
      <c r="X39" s="224" t="s">
        <v>192</v>
      </c>
      <c r="Y39" s="224" t="s">
        <v>122</v>
      </c>
      <c r="Z39" s="214"/>
      <c r="AA39" s="214"/>
      <c r="AB39" s="214"/>
      <c r="AC39" s="214"/>
      <c r="AD39" s="214"/>
      <c r="AE39" s="214"/>
      <c r="AF39" s="214"/>
      <c r="AG39" s="214" t="s">
        <v>193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5">
      <c r="A40" s="221"/>
      <c r="B40" s="222"/>
      <c r="C40" s="252" t="s">
        <v>194</v>
      </c>
      <c r="D40" s="248"/>
      <c r="E40" s="248"/>
      <c r="F40" s="248"/>
      <c r="G40" s="248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195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47" t="str">
        <f>C40</f>
        <v>Náklady na vyhotovení dokumentace skutečného provedení stavby a její předání objednateli v požadované formě a požadovaném počtu.</v>
      </c>
      <c r="BB40" s="214"/>
      <c r="BC40" s="214"/>
      <c r="BD40" s="214"/>
      <c r="BE40" s="214"/>
      <c r="BF40" s="214"/>
      <c r="BG40" s="214"/>
      <c r="BH40" s="214"/>
    </row>
    <row r="41" spans="1:60" x14ac:dyDescent="0.25">
      <c r="A41" s="3"/>
      <c r="B41" s="4"/>
      <c r="C41" s="253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v>12</v>
      </c>
      <c r="AF41">
        <v>21</v>
      </c>
      <c r="AG41" t="s">
        <v>100</v>
      </c>
    </row>
    <row r="42" spans="1:60" x14ac:dyDescent="0.25">
      <c r="A42" s="217"/>
      <c r="B42" s="218" t="s">
        <v>29</v>
      </c>
      <c r="C42" s="254"/>
      <c r="D42" s="219"/>
      <c r="E42" s="220"/>
      <c r="F42" s="220"/>
      <c r="G42" s="232">
        <f>G8</f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E42">
        <f>SUMIF(L7:L40,AE41,G7:G40)</f>
        <v>0</v>
      </c>
      <c r="AF42">
        <f>SUMIF(L7:L40,AF41,G7:G40)</f>
        <v>0</v>
      </c>
      <c r="AG42" t="s">
        <v>196</v>
      </c>
    </row>
    <row r="43" spans="1:60" x14ac:dyDescent="0.25">
      <c r="C43" s="255"/>
      <c r="D43" s="10"/>
      <c r="AG43" t="s">
        <v>197</v>
      </c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esQN5YDiouK4dTj46NcR5xtOw2qP/Pqym6ew4tpplmoovjBjvyOwnUiLn3/8VEzJFMMyns82V4RmyPAiN547mg==" saltValue="F9Kyn7aFXcthYWLVkjbXeQ==" spinCount="100000" sheet="1" formatRows="0"/>
  <mergeCells count="5">
    <mergeCell ref="A1:G1"/>
    <mergeCell ref="C2:G2"/>
    <mergeCell ref="C3:G3"/>
    <mergeCell ref="C4:G4"/>
    <mergeCell ref="C40:G4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D1.4.4b D1.4.4b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'D1.4.4b D1.4.4b Pol'!Názvy_tisku</vt:lpstr>
      <vt:lpstr>oadresa</vt:lpstr>
      <vt:lpstr>Stavba!Objednatel</vt:lpstr>
      <vt:lpstr>Stavba!Objekt</vt:lpstr>
      <vt:lpstr>'D1.4.4b D1.4.4b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2024-10-14T15:59:27Z</dcterms:modified>
</cp:coreProperties>
</file>